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Budget - Operating\Budget.133\133 BWC &amp; OIC Budgets\Appropriation Spreadsheet\EN version - with FY20 actuals and FY21  adjusted\"/>
    </mc:Choice>
  </mc:AlternateContent>
  <bookViews>
    <workbookView xWindow="-15" yWindow="-15" windowWidth="25230" windowHeight="6150"/>
  </bookViews>
  <sheets>
    <sheet name="BWC-FY21Update" sheetId="5" r:id="rId1"/>
    <sheet name="OIC-FY21Update" sheetId="6" r:id="rId2"/>
  </sheets>
  <definedNames>
    <definedName name="_xlnm._FilterDatabase" localSheetId="0" hidden="1">'BWC-FY21Update'!$A$1:$O$18</definedName>
    <definedName name="_xlnm.Print_Titles" localSheetId="0">'BWC-FY21Update'!$A:$E,'BWC-FY21Update'!$1:$1</definedName>
    <definedName name="_xlnm.Print_Titles" localSheetId="1">'OIC-FY21Update'!$A:$E,'OIC-FY21Update'!$1:$1</definedName>
  </definedNames>
  <calcPr calcId="162913"/>
</workbook>
</file>

<file path=xl/calcChain.xml><?xml version="1.0" encoding="utf-8"?>
<calcChain xmlns="http://schemas.openxmlformats.org/spreadsheetml/2006/main">
  <c r="G20" i="5" l="1"/>
  <c r="H20" i="5"/>
  <c r="I20" i="5"/>
  <c r="F20" i="5"/>
  <c r="J6" i="6"/>
  <c r="K6" i="6"/>
  <c r="G6" i="6"/>
  <c r="H6" i="6"/>
  <c r="I6" i="6"/>
  <c r="F6" i="6"/>
  <c r="O6" i="6" l="1"/>
  <c r="N6" i="6"/>
  <c r="M6" i="6"/>
  <c r="M3" i="6"/>
  <c r="N3" i="6"/>
  <c r="O3" i="6"/>
  <c r="M4" i="6"/>
  <c r="N4" i="6"/>
  <c r="O4" i="6"/>
  <c r="N2" i="6"/>
  <c r="O2" i="6"/>
  <c r="M2" i="6"/>
  <c r="L6" i="6"/>
  <c r="J3" i="6"/>
  <c r="K3" i="6"/>
  <c r="L3" i="6"/>
  <c r="J4" i="6"/>
  <c r="K4" i="6"/>
  <c r="L4" i="6"/>
  <c r="K2" i="6"/>
  <c r="L2" i="6"/>
  <c r="J2" i="6"/>
  <c r="O20" i="5"/>
  <c r="N20" i="5"/>
  <c r="M20" i="5"/>
  <c r="M3" i="5"/>
  <c r="N3" i="5"/>
  <c r="O3" i="5"/>
  <c r="M4" i="5"/>
  <c r="N4" i="5"/>
  <c r="O4" i="5"/>
  <c r="M5" i="5"/>
  <c r="N5" i="5"/>
  <c r="O5" i="5"/>
  <c r="M6" i="5"/>
  <c r="N6" i="5"/>
  <c r="O6" i="5"/>
  <c r="M7" i="5"/>
  <c r="N7" i="5"/>
  <c r="O7" i="5"/>
  <c r="M8" i="5"/>
  <c r="N8" i="5"/>
  <c r="O8" i="5"/>
  <c r="M9" i="5"/>
  <c r="N9" i="5"/>
  <c r="O9" i="5"/>
  <c r="M10" i="5"/>
  <c r="N10" i="5"/>
  <c r="O10" i="5"/>
  <c r="M11" i="5"/>
  <c r="N11" i="5"/>
  <c r="O11" i="5"/>
  <c r="M12" i="5"/>
  <c r="N12" i="5"/>
  <c r="O12" i="5"/>
  <c r="M13" i="5"/>
  <c r="N13" i="5"/>
  <c r="O13" i="5"/>
  <c r="M14" i="5"/>
  <c r="N14" i="5"/>
  <c r="O14" i="5"/>
  <c r="M15" i="5"/>
  <c r="N15" i="5"/>
  <c r="O15" i="5"/>
  <c r="M16" i="5"/>
  <c r="N16" i="5"/>
  <c r="O16" i="5"/>
  <c r="M17" i="5"/>
  <c r="N17" i="5"/>
  <c r="O17" i="5"/>
  <c r="M18" i="5"/>
  <c r="N18" i="5"/>
  <c r="O18" i="5"/>
  <c r="N2" i="5"/>
  <c r="O2" i="5"/>
  <c r="M2" i="5"/>
  <c r="K20" i="5"/>
  <c r="L20" i="5"/>
  <c r="J20" i="5"/>
  <c r="J3" i="5"/>
  <c r="K3" i="5"/>
  <c r="L3" i="5"/>
  <c r="J4" i="5"/>
  <c r="K4" i="5"/>
  <c r="L4" i="5"/>
  <c r="J5" i="5"/>
  <c r="K5" i="5"/>
  <c r="L5" i="5"/>
  <c r="J6" i="5"/>
  <c r="K6" i="5"/>
  <c r="L6" i="5"/>
  <c r="J7" i="5"/>
  <c r="K7" i="5"/>
  <c r="L7" i="5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13" i="5"/>
  <c r="K13" i="5"/>
  <c r="L13" i="5"/>
  <c r="J14" i="5"/>
  <c r="K14" i="5"/>
  <c r="L14" i="5"/>
  <c r="J15" i="5"/>
  <c r="K15" i="5"/>
  <c r="L15" i="5"/>
  <c r="J16" i="5"/>
  <c r="K16" i="5"/>
  <c r="L16" i="5"/>
  <c r="J17" i="5"/>
  <c r="K17" i="5"/>
  <c r="L17" i="5"/>
  <c r="J18" i="5"/>
  <c r="K18" i="5"/>
  <c r="L18" i="5"/>
  <c r="K2" i="5"/>
  <c r="L2" i="5"/>
  <c r="J2" i="5"/>
</calcChain>
</file>

<file path=xl/sharedStrings.xml><?xml version="1.0" encoding="utf-8"?>
<sst xmlns="http://schemas.openxmlformats.org/spreadsheetml/2006/main" count="132" uniqueCount="69">
  <si>
    <t>ALI</t>
  </si>
  <si>
    <t>BWC</t>
  </si>
  <si>
    <t>8260</t>
  </si>
  <si>
    <t>DPF</t>
  </si>
  <si>
    <t>855609</t>
  </si>
  <si>
    <t>Safety and Hygiene Operating</t>
  </si>
  <si>
    <t>7023</t>
  </si>
  <si>
    <t>855407</t>
  </si>
  <si>
    <t>Claims, Risk and Medical Management</t>
  </si>
  <si>
    <t>855408</t>
  </si>
  <si>
    <t>Fraud Prevention</t>
  </si>
  <si>
    <t>855409</t>
  </si>
  <si>
    <t>Administrative Services</t>
  </si>
  <si>
    <t>855410</t>
  </si>
  <si>
    <t>Attorney General Payments</t>
  </si>
  <si>
    <t>8220</t>
  </si>
  <si>
    <t>855606</t>
  </si>
  <si>
    <t>Coal Workers' Fund</t>
  </si>
  <si>
    <t>8250</t>
  </si>
  <si>
    <t>855605</t>
  </si>
  <si>
    <t>Disabled Workers Relief Fund</t>
  </si>
  <si>
    <t>3FW0</t>
  </si>
  <si>
    <t>FED</t>
  </si>
  <si>
    <t>855615</t>
  </si>
  <si>
    <t>NIOSH Grant</t>
  </si>
  <si>
    <t>855610</t>
  </si>
  <si>
    <t>Safety Grants</t>
  </si>
  <si>
    <t>855611</t>
  </si>
  <si>
    <t>Health and Safety Initiative</t>
  </si>
  <si>
    <t>855612</t>
  </si>
  <si>
    <t>Safety Campaign</t>
  </si>
  <si>
    <t>855613</t>
  </si>
  <si>
    <t>Research Grants</t>
  </si>
  <si>
    <t>855618</t>
  </si>
  <si>
    <t>855619</t>
  </si>
  <si>
    <t>Safety and Health Center of Excellence</t>
  </si>
  <si>
    <t>3490</t>
  </si>
  <si>
    <t>855601</t>
  </si>
  <si>
    <t>OSHA Enforcement</t>
  </si>
  <si>
    <t>855614</t>
  </si>
  <si>
    <t>BLS SOII Grant</t>
  </si>
  <si>
    <t>8230</t>
  </si>
  <si>
    <t>855608</t>
  </si>
  <si>
    <t>Marine Industry</t>
  </si>
  <si>
    <t>OIC</t>
  </si>
  <si>
    <t>5W30</t>
  </si>
  <si>
    <t>845321</t>
  </si>
  <si>
    <t>Operating Expenses</t>
  </si>
  <si>
    <t>845410</t>
  </si>
  <si>
    <t>845402</t>
  </si>
  <si>
    <t>Rent - William Green Building</t>
  </si>
  <si>
    <t>Agency</t>
  </si>
  <si>
    <t>Fund</t>
  </si>
  <si>
    <t>Substance Use Recovery and Workplace Safety Program</t>
  </si>
  <si>
    <t>ALI Title</t>
  </si>
  <si>
    <t>Fund
Group</t>
  </si>
  <si>
    <t>Total</t>
  </si>
  <si>
    <t>Actual
FY 2019</t>
  </si>
  <si>
    <t>Appropriations
FY 2020</t>
  </si>
  <si>
    <t>Appropriations
FY 2021</t>
  </si>
  <si>
    <t>Actual
FY 2018</t>
  </si>
  <si>
    <t>$ Change
FY 2019</t>
  </si>
  <si>
    <t>$ Change
FY 2020</t>
  </si>
  <si>
    <t>$ Change
FY 2021</t>
  </si>
  <si>
    <t>% Change
FY 2019</t>
  </si>
  <si>
    <t>% Change
FY 2020</t>
  </si>
  <si>
    <t>% Change
FY 2021</t>
  </si>
  <si>
    <t>Actual
FY 2020</t>
  </si>
  <si>
    <t>Adjusted Appropriations
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</si>
</sst>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\$#,##0;\(\$#,##0\)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3333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/>
    <xf numFmtId="9" fontId="6" fillId="0" borderId="0" applyFont="0" applyFill="0" applyBorder="0" applyAlignment="0" applyProtection="0"/>
    <xf numFmtId="0" fontId="7" fillId="3" borderId="0"/>
    <xf numFmtId="44" fontId="7" fillId="3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/>
    </xf>
    <xf numFmtId="164" fontId="3" fillId="3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Border="1" applyAlignment="1"/>
    <xf numFmtId="0" fontId="1" fillId="3" borderId="0" xfId="0" applyFont="1" applyFill="1" applyBorder="1" applyAlignment="1" applyProtection="1">
      <alignment horizontal="right" vertical="center"/>
    </xf>
    <xf numFmtId="0" fontId="6" fillId="3" borderId="0" xfId="1" applyAlignment="1">
      <alignment wrapText="1"/>
    </xf>
    <xf numFmtId="0" fontId="2" fillId="3" borderId="1" xfId="1" applyFont="1" applyFill="1" applyBorder="1" applyAlignment="1" applyProtection="1">
      <alignment vertical="center" wrapText="1"/>
    </xf>
    <xf numFmtId="0" fontId="2" fillId="3" borderId="1" xfId="1" applyFont="1" applyFill="1" applyBorder="1" applyAlignment="1" applyProtection="1">
      <alignment vertical="center"/>
    </xf>
    <xf numFmtId="164" fontId="2" fillId="3" borderId="1" xfId="1" applyNumberFormat="1" applyFont="1" applyFill="1" applyBorder="1" applyAlignment="1" applyProtection="1">
      <alignment horizontal="right" vertical="center"/>
    </xf>
    <xf numFmtId="0" fontId="6" fillId="3" borderId="0" xfId="1"/>
    <xf numFmtId="0" fontId="4" fillId="3" borderId="0" xfId="1" applyFont="1"/>
    <xf numFmtId="0" fontId="1" fillId="3" borderId="0" xfId="1" applyFont="1" applyFill="1" applyBorder="1" applyAlignment="1" applyProtection="1">
      <alignment horizontal="right" vertical="center"/>
    </xf>
    <xf numFmtId="164" fontId="4" fillId="3" borderId="0" xfId="1" applyNumberFormat="1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0" fontId="0" fillId="0" borderId="0" xfId="2" applyNumberFormat="1" applyFont="1"/>
    <xf numFmtId="10" fontId="6" fillId="3" borderId="0" xfId="2" applyNumberFormat="1" applyFill="1"/>
    <xf numFmtId="164" fontId="6" fillId="3" borderId="0" xfId="1" applyNumberFormat="1"/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164" fontId="3" fillId="3" borderId="0" xfId="0" applyNumberFormat="1" applyFont="1" applyFill="1" applyBorder="1" applyAlignment="1" applyProtection="1">
      <alignment horizontal="right" vertical="center"/>
    </xf>
    <xf numFmtId="165" fontId="3" fillId="3" borderId="1" xfId="2" applyNumberFormat="1" applyFont="1" applyFill="1" applyBorder="1" applyAlignment="1" applyProtection="1">
      <alignment horizontal="right" vertical="center"/>
    </xf>
    <xf numFmtId="165" fontId="4" fillId="0" borderId="0" xfId="2" applyNumberFormat="1" applyFont="1" applyAlignment="1">
      <alignment vertical="center"/>
    </xf>
    <xf numFmtId="165" fontId="2" fillId="3" borderId="1" xfId="2" applyNumberFormat="1" applyFont="1" applyFill="1" applyBorder="1" applyAlignment="1" applyProtection="1">
      <alignment horizontal="right" vertical="center"/>
    </xf>
    <xf numFmtId="165" fontId="4" fillId="3" borderId="0" xfId="2" applyNumberFormat="1" applyFont="1" applyFill="1"/>
    <xf numFmtId="0" fontId="5" fillId="4" borderId="1" xfId="0" applyFont="1" applyFill="1" applyBorder="1" applyAlignment="1" applyProtection="1">
      <alignment horizontal="center" wrapText="1"/>
    </xf>
    <xf numFmtId="0" fontId="5" fillId="4" borderId="1" xfId="1" applyFont="1" applyFill="1" applyBorder="1" applyAlignment="1" applyProtection="1">
      <alignment horizontal="center" wrapText="1"/>
    </xf>
  </cellXfs>
  <cellStyles count="5">
    <cellStyle name="Currency 2" xfId="4"/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9" defaultPivotStyle="PivotStyleLight16"/>
  <colors>
    <mruColors>
      <color rgb="FF333399"/>
      <color rgb="FF000099"/>
      <color rgb="FF008000"/>
      <color rgb="FF999900"/>
      <color rgb="FF730000"/>
      <color rgb="FF73FFFF"/>
      <color rgb="FF996666"/>
      <color rgb="FF4D7373"/>
      <color rgb="FFD34817"/>
      <color rgb="FF527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workbookViewId="0">
      <pane xSplit="5" ySplit="1" topLeftCell="F2" activePane="bottomRight" state="frozen"/>
      <selection activeCell="H14" sqref="H14"/>
      <selection pane="topRight" activeCell="H14" sqref="H14"/>
      <selection pane="bottomLeft" activeCell="H14" sqref="H14"/>
      <selection pane="bottomRight" activeCell="M18" sqref="M18"/>
    </sheetView>
  </sheetViews>
  <sheetFormatPr defaultRowHeight="15" x14ac:dyDescent="0.25"/>
  <cols>
    <col min="1" max="1" width="7.7109375" bestFit="1" customWidth="1"/>
    <col min="2" max="2" width="6.5703125" bestFit="1" customWidth="1"/>
    <col min="3" max="3" width="6" bestFit="1" customWidth="1"/>
    <col min="4" max="4" width="7" bestFit="1" customWidth="1"/>
    <col min="5" max="5" width="49.5703125" bestFit="1" customWidth="1"/>
    <col min="6" max="9" width="18.7109375" customWidth="1"/>
    <col min="10" max="15" width="14.7109375" customWidth="1"/>
  </cols>
  <sheetData>
    <row r="1" spans="1:15" s="1" customFormat="1" ht="63" customHeight="1" x14ac:dyDescent="0.25">
      <c r="A1" s="27" t="s">
        <v>51</v>
      </c>
      <c r="B1" s="27" t="s">
        <v>55</v>
      </c>
      <c r="C1" s="27" t="s">
        <v>52</v>
      </c>
      <c r="D1" s="27" t="s">
        <v>0</v>
      </c>
      <c r="E1" s="27" t="s">
        <v>54</v>
      </c>
      <c r="F1" s="27" t="s">
        <v>60</v>
      </c>
      <c r="G1" s="27" t="s">
        <v>57</v>
      </c>
      <c r="H1" s="28" t="s">
        <v>67</v>
      </c>
      <c r="I1" s="28" t="s">
        <v>68</v>
      </c>
      <c r="J1" s="27" t="s">
        <v>61</v>
      </c>
      <c r="K1" s="27" t="s">
        <v>62</v>
      </c>
      <c r="L1" s="27" t="s">
        <v>63</v>
      </c>
      <c r="M1" s="27" t="s">
        <v>64</v>
      </c>
      <c r="N1" s="27" t="s">
        <v>65</v>
      </c>
      <c r="O1" s="27" t="s">
        <v>66</v>
      </c>
    </row>
    <row r="2" spans="1:15" ht="19.5" customHeight="1" x14ac:dyDescent="0.25">
      <c r="A2" s="2" t="s">
        <v>1</v>
      </c>
      <c r="B2" s="2" t="s">
        <v>3</v>
      </c>
      <c r="C2" s="3" t="s">
        <v>6</v>
      </c>
      <c r="D2" s="3" t="s">
        <v>7</v>
      </c>
      <c r="E2" s="3" t="s">
        <v>8</v>
      </c>
      <c r="F2" s="4">
        <v>107957593.83</v>
      </c>
      <c r="G2" s="4">
        <v>116138603.31999999</v>
      </c>
      <c r="H2" s="4">
        <v>114790526.62</v>
      </c>
      <c r="I2" s="4">
        <v>124329031</v>
      </c>
      <c r="J2" s="4">
        <f>G2-F2</f>
        <v>8181009.4899999946</v>
      </c>
      <c r="K2" s="4">
        <f t="shared" ref="K2:L2" si="0">H2-G2</f>
        <v>-1348076.6999999881</v>
      </c>
      <c r="L2" s="4">
        <f t="shared" si="0"/>
        <v>9538504.3799999952</v>
      </c>
      <c r="M2" s="23">
        <f>IFERROR(G2/F2-1,"--")</f>
        <v>7.5779842804597486E-2</v>
      </c>
      <c r="N2" s="23">
        <f t="shared" ref="N2:O2" si="1">IFERROR(H2/G2-1,"--")</f>
        <v>-1.1607481590643842E-2</v>
      </c>
      <c r="O2" s="23">
        <f t="shared" si="1"/>
        <v>8.3094874297214849E-2</v>
      </c>
    </row>
    <row r="3" spans="1:15" ht="19.5" customHeight="1" x14ac:dyDescent="0.25">
      <c r="A3" s="2" t="s">
        <v>1</v>
      </c>
      <c r="B3" s="2" t="s">
        <v>3</v>
      </c>
      <c r="C3" s="3" t="s">
        <v>6</v>
      </c>
      <c r="D3" s="3" t="s">
        <v>9</v>
      </c>
      <c r="E3" s="3" t="s">
        <v>10</v>
      </c>
      <c r="F3" s="4">
        <v>12802628.07</v>
      </c>
      <c r="G3" s="4">
        <v>13007704.65</v>
      </c>
      <c r="H3" s="4">
        <v>13468689.68</v>
      </c>
      <c r="I3" s="4">
        <v>14231413</v>
      </c>
      <c r="J3" s="4">
        <f t="shared" ref="J3:J18" si="2">G3-F3</f>
        <v>205076.58000000007</v>
      </c>
      <c r="K3" s="4">
        <f t="shared" ref="K3:K18" si="3">H3-G3</f>
        <v>460985.02999999933</v>
      </c>
      <c r="L3" s="4">
        <f t="shared" ref="L3:L18" si="4">I3-H3</f>
        <v>762723.3200000003</v>
      </c>
      <c r="M3" s="23">
        <f t="shared" ref="M3:M18" si="5">IFERROR(G3/F3-1,"--")</f>
        <v>1.601831896378747E-2</v>
      </c>
      <c r="N3" s="23">
        <f t="shared" ref="N3:N18" si="6">IFERROR(H3/G3-1,"--")</f>
        <v>3.5439383227385823E-2</v>
      </c>
      <c r="O3" s="23">
        <f t="shared" ref="O3:O18" si="7">IFERROR(I3/H3-1,"--")</f>
        <v>5.6629363221025741E-2</v>
      </c>
    </row>
    <row r="4" spans="1:15" ht="19.5" customHeight="1" x14ac:dyDescent="0.25">
      <c r="A4" s="2" t="s">
        <v>1</v>
      </c>
      <c r="B4" s="2" t="s">
        <v>3</v>
      </c>
      <c r="C4" s="3" t="s">
        <v>6</v>
      </c>
      <c r="D4" s="3" t="s">
        <v>11</v>
      </c>
      <c r="E4" s="3" t="s">
        <v>12</v>
      </c>
      <c r="F4" s="4">
        <v>104133379.63</v>
      </c>
      <c r="G4" s="4">
        <v>105545131.09999999</v>
      </c>
      <c r="H4" s="4">
        <v>105821923.3</v>
      </c>
      <c r="I4" s="4">
        <v>116025396</v>
      </c>
      <c r="J4" s="4">
        <f t="shared" si="2"/>
        <v>1411751.4699999988</v>
      </c>
      <c r="K4" s="4">
        <f t="shared" si="3"/>
        <v>276792.20000000298</v>
      </c>
      <c r="L4" s="4">
        <f t="shared" si="4"/>
        <v>10203472.700000003</v>
      </c>
      <c r="M4" s="23">
        <f t="shared" si="5"/>
        <v>1.3557146373392781E-2</v>
      </c>
      <c r="N4" s="23">
        <f t="shared" si="6"/>
        <v>2.6225008876794575E-3</v>
      </c>
      <c r="O4" s="23">
        <f t="shared" si="7"/>
        <v>9.6421160963722663E-2</v>
      </c>
    </row>
    <row r="5" spans="1:15" ht="19.5" customHeight="1" x14ac:dyDescent="0.25">
      <c r="A5" s="2" t="s">
        <v>1</v>
      </c>
      <c r="B5" s="2" t="s">
        <v>3</v>
      </c>
      <c r="C5" s="3" t="s">
        <v>6</v>
      </c>
      <c r="D5" s="3" t="s">
        <v>13</v>
      </c>
      <c r="E5" s="3" t="s">
        <v>14</v>
      </c>
      <c r="F5" s="4">
        <v>4621850</v>
      </c>
      <c r="G5" s="4">
        <v>4523726.34</v>
      </c>
      <c r="H5" s="4">
        <v>4399430</v>
      </c>
      <c r="I5" s="4">
        <v>4621850</v>
      </c>
      <c r="J5" s="4">
        <f t="shared" si="2"/>
        <v>-98123.660000000149</v>
      </c>
      <c r="K5" s="4">
        <f t="shared" si="3"/>
        <v>-124296.33999999985</v>
      </c>
      <c r="L5" s="4">
        <f t="shared" si="4"/>
        <v>222420</v>
      </c>
      <c r="M5" s="23">
        <f t="shared" si="5"/>
        <v>-2.1230386100803855E-2</v>
      </c>
      <c r="N5" s="23">
        <f t="shared" si="6"/>
        <v>-2.7476538291217656E-2</v>
      </c>
      <c r="O5" s="23">
        <f t="shared" si="7"/>
        <v>5.0556549371168602E-2</v>
      </c>
    </row>
    <row r="6" spans="1:15" ht="19.5" customHeight="1" x14ac:dyDescent="0.25">
      <c r="A6" s="2" t="s">
        <v>1</v>
      </c>
      <c r="B6" s="2" t="s">
        <v>3</v>
      </c>
      <c r="C6" s="3" t="s">
        <v>15</v>
      </c>
      <c r="D6" s="3" t="s">
        <v>16</v>
      </c>
      <c r="E6" s="3" t="s">
        <v>17</v>
      </c>
      <c r="F6" s="4">
        <v>150931.17000000001</v>
      </c>
      <c r="G6" s="4">
        <v>147329.76</v>
      </c>
      <c r="H6" s="4">
        <v>154047.01</v>
      </c>
      <c r="I6" s="4">
        <v>188487</v>
      </c>
      <c r="J6" s="4">
        <f t="shared" si="2"/>
        <v>-3601.4100000000035</v>
      </c>
      <c r="K6" s="4">
        <f t="shared" si="3"/>
        <v>6717.25</v>
      </c>
      <c r="L6" s="4">
        <f t="shared" si="4"/>
        <v>34439.989999999991</v>
      </c>
      <c r="M6" s="23">
        <f t="shared" si="5"/>
        <v>-2.3861273983366127E-2</v>
      </c>
      <c r="N6" s="23">
        <f t="shared" si="6"/>
        <v>4.5593300362397837E-2</v>
      </c>
      <c r="O6" s="23">
        <f t="shared" si="7"/>
        <v>0.22356805237569999</v>
      </c>
    </row>
    <row r="7" spans="1:15" ht="19.5" customHeight="1" x14ac:dyDescent="0.25">
      <c r="A7" s="2" t="s">
        <v>1</v>
      </c>
      <c r="B7" s="2" t="s">
        <v>3</v>
      </c>
      <c r="C7" s="3" t="s">
        <v>41</v>
      </c>
      <c r="D7" s="3" t="s">
        <v>42</v>
      </c>
      <c r="E7" s="3" t="s">
        <v>43</v>
      </c>
      <c r="F7" s="4">
        <v>48396.42</v>
      </c>
      <c r="G7" s="4">
        <v>51465.22</v>
      </c>
      <c r="H7" s="4">
        <v>52295.87</v>
      </c>
      <c r="I7" s="4">
        <v>78698</v>
      </c>
      <c r="J7" s="4">
        <f t="shared" si="2"/>
        <v>3068.8000000000029</v>
      </c>
      <c r="K7" s="4">
        <f t="shared" si="3"/>
        <v>830.65000000000146</v>
      </c>
      <c r="L7" s="4">
        <f t="shared" si="4"/>
        <v>26402.129999999997</v>
      </c>
      <c r="M7" s="23">
        <f t="shared" si="5"/>
        <v>6.340964889551759E-2</v>
      </c>
      <c r="N7" s="23">
        <f t="shared" si="6"/>
        <v>1.6140026215762937E-2</v>
      </c>
      <c r="O7" s="23">
        <f t="shared" si="7"/>
        <v>0.50486070888580681</v>
      </c>
    </row>
    <row r="8" spans="1:15" ht="19.5" customHeight="1" x14ac:dyDescent="0.25">
      <c r="A8" s="2" t="s">
        <v>1</v>
      </c>
      <c r="B8" s="2" t="s">
        <v>3</v>
      </c>
      <c r="C8" s="3" t="s">
        <v>18</v>
      </c>
      <c r="D8" s="3" t="s">
        <v>19</v>
      </c>
      <c r="E8" s="3" t="s">
        <v>20</v>
      </c>
      <c r="F8" s="4">
        <v>49097.1</v>
      </c>
      <c r="G8" s="4">
        <v>159104.1</v>
      </c>
      <c r="H8" s="4">
        <v>171642.52</v>
      </c>
      <c r="I8" s="4">
        <v>195709</v>
      </c>
      <c r="J8" s="4">
        <f t="shared" si="2"/>
        <v>110007</v>
      </c>
      <c r="K8" s="4">
        <f t="shared" si="3"/>
        <v>12538.419999999984</v>
      </c>
      <c r="L8" s="4">
        <f t="shared" si="4"/>
        <v>24066.48000000001</v>
      </c>
      <c r="M8" s="23">
        <f t="shared" si="5"/>
        <v>2.2406007686808387</v>
      </c>
      <c r="N8" s="23">
        <f t="shared" si="6"/>
        <v>7.8806391538621456E-2</v>
      </c>
      <c r="O8" s="23">
        <f t="shared" si="7"/>
        <v>0.14021280973968464</v>
      </c>
    </row>
    <row r="9" spans="1:15" ht="19.5" customHeight="1" x14ac:dyDescent="0.25">
      <c r="A9" s="2" t="s">
        <v>1</v>
      </c>
      <c r="B9" s="2" t="s">
        <v>3</v>
      </c>
      <c r="C9" s="3" t="s">
        <v>2</v>
      </c>
      <c r="D9" s="3" t="s">
        <v>4</v>
      </c>
      <c r="E9" s="3" t="s">
        <v>5</v>
      </c>
      <c r="F9" s="4">
        <v>21080114</v>
      </c>
      <c r="G9" s="4">
        <v>22339236.559999999</v>
      </c>
      <c r="H9" s="4">
        <v>22441797.73</v>
      </c>
      <c r="I9" s="4">
        <v>24215661</v>
      </c>
      <c r="J9" s="4">
        <f t="shared" si="2"/>
        <v>1259122.5599999987</v>
      </c>
      <c r="K9" s="4">
        <f t="shared" si="3"/>
        <v>102561.17000000179</v>
      </c>
      <c r="L9" s="4">
        <f t="shared" si="4"/>
        <v>1773863.2699999996</v>
      </c>
      <c r="M9" s="23">
        <f t="shared" si="5"/>
        <v>5.9730348706842795E-2</v>
      </c>
      <c r="N9" s="23">
        <f t="shared" si="6"/>
        <v>4.5910776639361828E-3</v>
      </c>
      <c r="O9" s="23">
        <f t="shared" si="7"/>
        <v>7.9042832991436995E-2</v>
      </c>
    </row>
    <row r="10" spans="1:15" ht="19.5" customHeight="1" x14ac:dyDescent="0.25">
      <c r="A10" s="2" t="s">
        <v>1</v>
      </c>
      <c r="B10" s="2" t="s">
        <v>3</v>
      </c>
      <c r="C10" s="3" t="s">
        <v>2</v>
      </c>
      <c r="D10" s="3" t="s">
        <v>25</v>
      </c>
      <c r="E10" s="3" t="s">
        <v>26</v>
      </c>
      <c r="F10" s="4">
        <v>9127504.1199999992</v>
      </c>
      <c r="G10" s="4">
        <v>21830183.09</v>
      </c>
      <c r="H10" s="4">
        <v>28754808.77</v>
      </c>
      <c r="I10" s="4">
        <v>71800000</v>
      </c>
      <c r="J10" s="4">
        <f t="shared" si="2"/>
        <v>12702678.970000001</v>
      </c>
      <c r="K10" s="4">
        <f t="shared" si="3"/>
        <v>6924625.6799999997</v>
      </c>
      <c r="L10" s="4">
        <f t="shared" si="4"/>
        <v>43045191.230000004</v>
      </c>
      <c r="M10" s="23">
        <f t="shared" si="5"/>
        <v>1.3916924936978283</v>
      </c>
      <c r="N10" s="23">
        <f t="shared" si="6"/>
        <v>0.31720419620172779</v>
      </c>
      <c r="O10" s="23">
        <f t="shared" si="7"/>
        <v>1.4969736566257121</v>
      </c>
    </row>
    <row r="11" spans="1:15" ht="19.5" customHeight="1" x14ac:dyDescent="0.25">
      <c r="A11" s="2" t="s">
        <v>1</v>
      </c>
      <c r="B11" s="2" t="s">
        <v>3</v>
      </c>
      <c r="C11" s="3" t="s">
        <v>2</v>
      </c>
      <c r="D11" s="3" t="s">
        <v>27</v>
      </c>
      <c r="E11" s="3" t="s">
        <v>28</v>
      </c>
      <c r="F11" s="4">
        <v>1245188.68</v>
      </c>
      <c r="G11" s="4">
        <v>4177033.8400000003</v>
      </c>
      <c r="H11" s="4">
        <v>3486404.62</v>
      </c>
      <c r="I11" s="4">
        <v>6000000</v>
      </c>
      <c r="J11" s="4">
        <f t="shared" si="2"/>
        <v>2931845.16</v>
      </c>
      <c r="K11" s="4">
        <f t="shared" si="3"/>
        <v>-690629.2200000002</v>
      </c>
      <c r="L11" s="4">
        <f t="shared" si="4"/>
        <v>2513595.38</v>
      </c>
      <c r="M11" s="23">
        <f t="shared" si="5"/>
        <v>2.3545388800033105</v>
      </c>
      <c r="N11" s="23">
        <f t="shared" si="6"/>
        <v>-0.16533962770098132</v>
      </c>
      <c r="O11" s="23">
        <f t="shared" si="7"/>
        <v>0.72097064281655299</v>
      </c>
    </row>
    <row r="12" spans="1:15" ht="19.5" customHeight="1" x14ac:dyDescent="0.25">
      <c r="A12" s="2" t="s">
        <v>1</v>
      </c>
      <c r="B12" s="2" t="s">
        <v>3</v>
      </c>
      <c r="C12" s="3" t="s">
        <v>2</v>
      </c>
      <c r="D12" s="3" t="s">
        <v>29</v>
      </c>
      <c r="E12" s="3" t="s">
        <v>30</v>
      </c>
      <c r="F12" s="4">
        <v>842999.81</v>
      </c>
      <c r="G12" s="4">
        <v>1356857.79</v>
      </c>
      <c r="H12" s="4">
        <v>1401678.75</v>
      </c>
      <c r="I12" s="4">
        <v>1500000</v>
      </c>
      <c r="J12" s="4">
        <f t="shared" si="2"/>
        <v>513857.98</v>
      </c>
      <c r="K12" s="4">
        <f t="shared" si="3"/>
        <v>44820.959999999963</v>
      </c>
      <c r="L12" s="4">
        <f t="shared" si="4"/>
        <v>98321.25</v>
      </c>
      <c r="M12" s="23">
        <f t="shared" si="5"/>
        <v>0.60955883252215681</v>
      </c>
      <c r="N12" s="23">
        <f t="shared" si="6"/>
        <v>3.3032909071480487E-2</v>
      </c>
      <c r="O12" s="23">
        <f t="shared" si="7"/>
        <v>7.01453524925022E-2</v>
      </c>
    </row>
    <row r="13" spans="1:15" ht="19.5" customHeight="1" x14ac:dyDescent="0.25">
      <c r="A13" s="2" t="s">
        <v>1</v>
      </c>
      <c r="B13" s="2" t="s">
        <v>3</v>
      </c>
      <c r="C13" s="3" t="s">
        <v>2</v>
      </c>
      <c r="D13" s="3" t="s">
        <v>31</v>
      </c>
      <c r="E13" s="3" t="s">
        <v>32</v>
      </c>
      <c r="F13" s="5">
        <v>0</v>
      </c>
      <c r="G13" s="4">
        <v>224969.4</v>
      </c>
      <c r="H13" s="4">
        <v>999075.64</v>
      </c>
      <c r="I13" s="4">
        <v>2000000</v>
      </c>
      <c r="J13" s="4">
        <f t="shared" si="2"/>
        <v>224969.4</v>
      </c>
      <c r="K13" s="4">
        <f t="shared" si="3"/>
        <v>774106.24</v>
      </c>
      <c r="L13" s="4">
        <f t="shared" si="4"/>
        <v>1000924.36</v>
      </c>
      <c r="M13" s="23" t="str">
        <f t="shared" si="5"/>
        <v>--</v>
      </c>
      <c r="N13" s="23">
        <f t="shared" si="6"/>
        <v>3.440940145637585</v>
      </c>
      <c r="O13" s="23">
        <f t="shared" si="7"/>
        <v>1.0018504304639038</v>
      </c>
    </row>
    <row r="14" spans="1:15" ht="19.5" customHeight="1" x14ac:dyDescent="0.25">
      <c r="A14" s="2" t="s">
        <v>1</v>
      </c>
      <c r="B14" s="2" t="s">
        <v>3</v>
      </c>
      <c r="C14" s="3" t="s">
        <v>2</v>
      </c>
      <c r="D14" s="3" t="s">
        <v>33</v>
      </c>
      <c r="E14" s="3" t="s">
        <v>53</v>
      </c>
      <c r="F14" s="5">
        <v>0</v>
      </c>
      <c r="G14" s="4">
        <v>215582</v>
      </c>
      <c r="H14" s="4">
        <v>160319</v>
      </c>
      <c r="I14" s="4">
        <v>10000000</v>
      </c>
      <c r="J14" s="4">
        <f t="shared" si="2"/>
        <v>215582</v>
      </c>
      <c r="K14" s="4">
        <f t="shared" si="3"/>
        <v>-55263</v>
      </c>
      <c r="L14" s="4">
        <f t="shared" si="4"/>
        <v>9839681</v>
      </c>
      <c r="M14" s="23" t="str">
        <f t="shared" si="5"/>
        <v>--</v>
      </c>
      <c r="N14" s="23">
        <f t="shared" si="6"/>
        <v>-0.25634329396702882</v>
      </c>
      <c r="O14" s="23">
        <f t="shared" si="7"/>
        <v>61.375638570599868</v>
      </c>
    </row>
    <row r="15" spans="1:15" ht="19.5" customHeight="1" x14ac:dyDescent="0.25">
      <c r="A15" s="2" t="s">
        <v>1</v>
      </c>
      <c r="B15" s="2" t="s">
        <v>3</v>
      </c>
      <c r="C15" s="3" t="s">
        <v>2</v>
      </c>
      <c r="D15" s="3" t="s">
        <v>34</v>
      </c>
      <c r="E15" s="3" t="s">
        <v>35</v>
      </c>
      <c r="F15" s="5">
        <v>0</v>
      </c>
      <c r="G15" s="4">
        <v>0</v>
      </c>
      <c r="H15" s="4">
        <v>0</v>
      </c>
      <c r="I15" s="4">
        <v>1900000</v>
      </c>
      <c r="J15" s="4">
        <f t="shared" si="2"/>
        <v>0</v>
      </c>
      <c r="K15" s="4">
        <f t="shared" si="3"/>
        <v>0</v>
      </c>
      <c r="L15" s="4">
        <f t="shared" si="4"/>
        <v>1900000</v>
      </c>
      <c r="M15" s="23" t="str">
        <f t="shared" si="5"/>
        <v>--</v>
      </c>
      <c r="N15" s="23" t="str">
        <f t="shared" si="6"/>
        <v>--</v>
      </c>
      <c r="O15" s="23" t="str">
        <f t="shared" si="7"/>
        <v>--</v>
      </c>
    </row>
    <row r="16" spans="1:15" ht="19.5" customHeight="1" x14ac:dyDescent="0.25">
      <c r="A16" s="2" t="s">
        <v>1</v>
      </c>
      <c r="B16" s="2" t="s">
        <v>22</v>
      </c>
      <c r="C16" s="3" t="s">
        <v>36</v>
      </c>
      <c r="D16" s="3" t="s">
        <v>37</v>
      </c>
      <c r="E16" s="3" t="s">
        <v>38</v>
      </c>
      <c r="F16" s="4">
        <v>1630654.29</v>
      </c>
      <c r="G16" s="4">
        <v>1678965.97</v>
      </c>
      <c r="H16" s="4">
        <v>1378547.98</v>
      </c>
      <c r="I16" s="4">
        <v>1676000</v>
      </c>
      <c r="J16" s="4">
        <f t="shared" si="2"/>
        <v>48311.679999999935</v>
      </c>
      <c r="K16" s="4">
        <f t="shared" si="3"/>
        <v>-300417.99</v>
      </c>
      <c r="L16" s="4">
        <f t="shared" si="4"/>
        <v>297452.02</v>
      </c>
      <c r="M16" s="23">
        <f t="shared" si="5"/>
        <v>2.9627174991211591E-2</v>
      </c>
      <c r="N16" s="23">
        <f t="shared" si="6"/>
        <v>-0.17893036271604723</v>
      </c>
      <c r="O16" s="23">
        <f t="shared" si="7"/>
        <v>0.2157719747991651</v>
      </c>
    </row>
    <row r="17" spans="1:15" ht="19.5" customHeight="1" x14ac:dyDescent="0.25">
      <c r="A17" s="2" t="s">
        <v>1</v>
      </c>
      <c r="B17" s="2" t="s">
        <v>22</v>
      </c>
      <c r="C17" s="3" t="s">
        <v>21</v>
      </c>
      <c r="D17" s="3" t="s">
        <v>39</v>
      </c>
      <c r="E17" s="3" t="s">
        <v>40</v>
      </c>
      <c r="F17" s="4">
        <v>132392.99</v>
      </c>
      <c r="G17" s="4">
        <v>143105.81</v>
      </c>
      <c r="H17" s="4">
        <v>169714.3</v>
      </c>
      <c r="I17" s="4">
        <v>195104</v>
      </c>
      <c r="J17" s="4">
        <f t="shared" si="2"/>
        <v>10712.820000000007</v>
      </c>
      <c r="K17" s="4">
        <f t="shared" si="3"/>
        <v>26608.489999999991</v>
      </c>
      <c r="L17" s="4">
        <f t="shared" si="4"/>
        <v>25389.700000000012</v>
      </c>
      <c r="M17" s="23">
        <f t="shared" si="5"/>
        <v>8.0916821955603568E-2</v>
      </c>
      <c r="N17" s="23">
        <f t="shared" si="6"/>
        <v>0.18593577717075216</v>
      </c>
      <c r="O17" s="23">
        <f t="shared" si="7"/>
        <v>0.14960259683479826</v>
      </c>
    </row>
    <row r="18" spans="1:15" ht="19.5" customHeight="1" x14ac:dyDescent="0.25">
      <c r="A18" s="2" t="s">
        <v>1</v>
      </c>
      <c r="B18" s="2" t="s">
        <v>22</v>
      </c>
      <c r="C18" s="3" t="s">
        <v>21</v>
      </c>
      <c r="D18" s="3" t="s">
        <v>23</v>
      </c>
      <c r="E18" s="3" t="s">
        <v>24</v>
      </c>
      <c r="F18" s="4">
        <v>150346.9</v>
      </c>
      <c r="G18" s="4">
        <v>164518.85</v>
      </c>
      <c r="H18" s="4">
        <v>21196.52</v>
      </c>
      <c r="I18" s="4">
        <v>0</v>
      </c>
      <c r="J18" s="4">
        <f t="shared" si="2"/>
        <v>14171.950000000012</v>
      </c>
      <c r="K18" s="4">
        <f t="shared" si="3"/>
        <v>-143322.33000000002</v>
      </c>
      <c r="L18" s="4">
        <f t="shared" si="4"/>
        <v>-21196.52</v>
      </c>
      <c r="M18" s="23">
        <f t="shared" si="5"/>
        <v>9.426167084256476E-2</v>
      </c>
      <c r="N18" s="23">
        <f t="shared" si="6"/>
        <v>-0.87116053874677579</v>
      </c>
      <c r="O18" s="23">
        <f t="shared" si="7"/>
        <v>-1</v>
      </c>
    </row>
    <row r="19" spans="1:15" ht="19.5" customHeight="1" x14ac:dyDescent="0.25">
      <c r="A19" s="20"/>
      <c r="B19" s="20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15" customFormat="1" ht="19.5" customHeight="1" x14ac:dyDescent="0.25">
      <c r="E20" s="6" t="s">
        <v>56</v>
      </c>
      <c r="F20" s="16">
        <f>SUM(F2:F18)</f>
        <v>263973077.00999999</v>
      </c>
      <c r="G20" s="16">
        <f t="shared" ref="G20:I20" si="8">SUM(G2:G18)</f>
        <v>291703517.80000001</v>
      </c>
      <c r="H20" s="16">
        <f t="shared" si="8"/>
        <v>297672098.31</v>
      </c>
      <c r="I20" s="16">
        <f t="shared" si="8"/>
        <v>378957349</v>
      </c>
      <c r="J20" s="16">
        <f>G20-F20</f>
        <v>27730440.790000021</v>
      </c>
      <c r="K20" s="16">
        <f t="shared" ref="K20:L20" si="9">H20-G20</f>
        <v>5968580.5099999905</v>
      </c>
      <c r="L20" s="16">
        <f t="shared" si="9"/>
        <v>81285250.689999998</v>
      </c>
      <c r="M20" s="24">
        <f t="shared" ref="M20" si="10">IFERROR(G20/F20-1,"--")</f>
        <v>0.10505026158008346</v>
      </c>
      <c r="N20" s="24">
        <f t="shared" ref="N20" si="11">IFERROR(H20/G20-1,"--")</f>
        <v>2.0461119409921569E-2</v>
      </c>
      <c r="O20" s="24">
        <f t="shared" ref="O20" si="12">IFERROR(I20/H20-1,"--")</f>
        <v>0.27306976754451595</v>
      </c>
    </row>
    <row r="21" spans="1:15" x14ac:dyDescent="0.25">
      <c r="H21" s="17"/>
      <c r="I21" s="17"/>
      <c r="K21" s="17"/>
      <c r="L21" s="17"/>
      <c r="N21" s="17"/>
      <c r="O21" s="17"/>
    </row>
  </sheetData>
  <printOptions horizontalCentered="1"/>
  <pageMargins left="0.5" right="0.5" top="1" bottom="0.75" header="0.3" footer="0.3"/>
  <pageSetup paperSize="5" orientation="landscape" cellComments="atEnd" r:id="rId1"/>
  <headerFooter>
    <oddHeader>&amp;L&amp;"-,Bold"H.B. 80 of the 133rd General Assembly
FY 2020 - FY 2021&amp;ROctober 16, 2020</oddHeader>
    <oddFooter>&amp;LLegislative Budget Office of the Legislative Service Commission&amp;R&amp;P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Normal="100" workbookViewId="0">
      <pane xSplit="5" ySplit="1" topLeftCell="F2" activePane="bottomRight" state="frozen"/>
      <selection activeCell="H14" sqref="H14"/>
      <selection pane="topRight" activeCell="H14" sqref="H14"/>
      <selection pane="bottomLeft" activeCell="H14" sqref="H14"/>
      <selection pane="bottomRight" activeCell="E24" sqref="E24"/>
    </sheetView>
  </sheetViews>
  <sheetFormatPr defaultRowHeight="15" x14ac:dyDescent="0.25"/>
  <cols>
    <col min="1" max="1" width="7.7109375" style="11" bestFit="1" customWidth="1"/>
    <col min="2" max="2" width="6.5703125" style="11" bestFit="1" customWidth="1"/>
    <col min="3" max="3" width="5.85546875" style="11" bestFit="1" customWidth="1"/>
    <col min="4" max="4" width="7" style="11" bestFit="1" customWidth="1"/>
    <col min="5" max="5" width="26" style="11" bestFit="1" customWidth="1"/>
    <col min="6" max="9" width="18.7109375" style="11" customWidth="1"/>
    <col min="10" max="15" width="14.7109375" style="11" customWidth="1"/>
    <col min="16" max="16384" width="9.140625" style="11"/>
  </cols>
  <sheetData>
    <row r="1" spans="1:15" s="7" customFormat="1" ht="87.75" customHeight="1" x14ac:dyDescent="0.25">
      <c r="A1" s="28" t="s">
        <v>51</v>
      </c>
      <c r="B1" s="28" t="s">
        <v>55</v>
      </c>
      <c r="C1" s="28" t="s">
        <v>52</v>
      </c>
      <c r="D1" s="28" t="s">
        <v>0</v>
      </c>
      <c r="E1" s="28" t="s">
        <v>54</v>
      </c>
      <c r="F1" s="27" t="s">
        <v>60</v>
      </c>
      <c r="G1" s="27" t="s">
        <v>57</v>
      </c>
      <c r="H1" s="28" t="s">
        <v>58</v>
      </c>
      <c r="I1" s="28" t="s">
        <v>59</v>
      </c>
      <c r="J1" s="27" t="s">
        <v>61</v>
      </c>
      <c r="K1" s="27" t="s">
        <v>62</v>
      </c>
      <c r="L1" s="27" t="s">
        <v>63</v>
      </c>
      <c r="M1" s="27" t="s">
        <v>64</v>
      </c>
      <c r="N1" s="27" t="s">
        <v>65</v>
      </c>
      <c r="O1" s="27" t="s">
        <v>66</v>
      </c>
    </row>
    <row r="2" spans="1:15" ht="20.100000000000001" customHeight="1" x14ac:dyDescent="0.25">
      <c r="A2" s="8" t="s">
        <v>44</v>
      </c>
      <c r="B2" s="8" t="s">
        <v>3</v>
      </c>
      <c r="C2" s="9" t="s">
        <v>45</v>
      </c>
      <c r="D2" s="9" t="s">
        <v>46</v>
      </c>
      <c r="E2" s="9" t="s">
        <v>47</v>
      </c>
      <c r="F2" s="10">
        <v>41276259.93</v>
      </c>
      <c r="G2" s="10">
        <v>41840053.490000002</v>
      </c>
      <c r="H2" s="10">
        <v>41800649.939999998</v>
      </c>
      <c r="I2" s="10">
        <v>49885128</v>
      </c>
      <c r="J2" s="10">
        <f>G2-F2</f>
        <v>563793.56000000238</v>
      </c>
      <c r="K2" s="10">
        <f t="shared" ref="K2:L2" si="0">H2-G2</f>
        <v>-39403.55000000447</v>
      </c>
      <c r="L2" s="10">
        <f t="shared" si="0"/>
        <v>8084478.0600000024</v>
      </c>
      <c r="M2" s="25">
        <f>G2/F2-1</f>
        <v>1.3659027270303437E-2</v>
      </c>
      <c r="N2" s="25">
        <f t="shared" ref="N2:O2" si="1">H2/G2-1</f>
        <v>-9.4176624342567905E-4</v>
      </c>
      <c r="O2" s="25">
        <f t="shared" si="1"/>
        <v>0.19340555880361521</v>
      </c>
    </row>
    <row r="3" spans="1:15" ht="20.100000000000001" customHeight="1" x14ac:dyDescent="0.25">
      <c r="A3" s="8" t="s">
        <v>44</v>
      </c>
      <c r="B3" s="8" t="s">
        <v>3</v>
      </c>
      <c r="C3" s="9" t="s">
        <v>45</v>
      </c>
      <c r="D3" s="9" t="s">
        <v>49</v>
      </c>
      <c r="E3" s="9" t="s">
        <v>50</v>
      </c>
      <c r="F3" s="10">
        <v>1017837.54</v>
      </c>
      <c r="G3" s="10">
        <v>1031507.35</v>
      </c>
      <c r="H3" s="10">
        <v>1044667.21</v>
      </c>
      <c r="I3" s="10">
        <v>1150000</v>
      </c>
      <c r="J3" s="10">
        <f t="shared" ref="J3:J4" si="2">G3-F3</f>
        <v>13669.809999999939</v>
      </c>
      <c r="K3" s="10">
        <f t="shared" ref="K3:K4" si="3">H3-G3</f>
        <v>13159.859999999986</v>
      </c>
      <c r="L3" s="10">
        <f t="shared" ref="L3:L4" si="4">I3-H3</f>
        <v>105332.79000000004</v>
      </c>
      <c r="M3" s="25">
        <f t="shared" ref="M3:M4" si="5">G3/F3-1</f>
        <v>1.3430247424358166E-2</v>
      </c>
      <c r="N3" s="25">
        <f t="shared" ref="N3:N4" si="6">H3/G3-1</f>
        <v>1.2757892612204724E-2</v>
      </c>
      <c r="O3" s="25">
        <f t="shared" ref="O3:O4" si="7">I3/H3-1</f>
        <v>0.10082903817762223</v>
      </c>
    </row>
    <row r="4" spans="1:15" ht="20.100000000000001" customHeight="1" x14ac:dyDescent="0.25">
      <c r="A4" s="8" t="s">
        <v>44</v>
      </c>
      <c r="B4" s="8" t="s">
        <v>3</v>
      </c>
      <c r="C4" s="9" t="s">
        <v>45</v>
      </c>
      <c r="D4" s="9" t="s">
        <v>48</v>
      </c>
      <c r="E4" s="9" t="s">
        <v>14</v>
      </c>
      <c r="F4" s="10">
        <v>3793650</v>
      </c>
      <c r="G4" s="10">
        <v>3793650</v>
      </c>
      <c r="H4" s="10">
        <v>3736142.39</v>
      </c>
      <c r="I4" s="10">
        <v>3793650</v>
      </c>
      <c r="J4" s="10">
        <f t="shared" si="2"/>
        <v>0</v>
      </c>
      <c r="K4" s="10">
        <f t="shared" si="3"/>
        <v>-57507.60999999987</v>
      </c>
      <c r="L4" s="10">
        <f t="shared" si="4"/>
        <v>57507.60999999987</v>
      </c>
      <c r="M4" s="25">
        <f t="shared" si="5"/>
        <v>0</v>
      </c>
      <c r="N4" s="25">
        <f t="shared" si="6"/>
        <v>-1.5158912920274603E-2</v>
      </c>
      <c r="O4" s="25">
        <f t="shared" si="7"/>
        <v>1.5392242585272609E-2</v>
      </c>
    </row>
    <row r="5" spans="1:15" x14ac:dyDescent="0.25">
      <c r="F5" s="19"/>
      <c r="G5" s="19"/>
      <c r="J5" s="19"/>
      <c r="M5" s="19"/>
    </row>
    <row r="6" spans="1:15" s="12" customFormat="1" x14ac:dyDescent="0.25">
      <c r="E6" s="13" t="s">
        <v>56</v>
      </c>
      <c r="F6" s="14">
        <f>SUM(F2:F4)</f>
        <v>46087747.469999999</v>
      </c>
      <c r="G6" s="14">
        <f t="shared" ref="G6:I6" si="8">SUM(G2:G4)</f>
        <v>46665210.840000004</v>
      </c>
      <c r="H6" s="14">
        <f t="shared" si="8"/>
        <v>46581459.539999999</v>
      </c>
      <c r="I6" s="14">
        <f t="shared" si="8"/>
        <v>54828778</v>
      </c>
      <c r="J6" s="14">
        <f t="shared" ref="J6" si="9">G6-F6</f>
        <v>577463.37000000477</v>
      </c>
      <c r="K6" s="14">
        <f t="shared" ref="K6" si="10">H6-G6</f>
        <v>-83751.30000000447</v>
      </c>
      <c r="L6" s="14">
        <f t="shared" ref="L6" si="11">I6-H6</f>
        <v>8247318.4600000009</v>
      </c>
      <c r="M6" s="26">
        <f>G6/F6-1</f>
        <v>1.2529650540545445E-2</v>
      </c>
      <c r="N6" s="26">
        <f t="shared" ref="N6" si="12">H6/G6-1</f>
        <v>-1.7947267030927749E-3</v>
      </c>
      <c r="O6" s="26">
        <f t="shared" ref="O6" si="13">I6/H6-1</f>
        <v>0.17705152525154211</v>
      </c>
    </row>
    <row r="7" spans="1:15" x14ac:dyDescent="0.25">
      <c r="H7" s="18"/>
      <c r="I7" s="18"/>
      <c r="K7" s="18"/>
      <c r="L7" s="18"/>
      <c r="N7" s="18"/>
      <c r="O7" s="18"/>
    </row>
    <row r="8" spans="1:15" x14ac:dyDescent="0.25">
      <c r="F8" s="19"/>
      <c r="G8" s="19"/>
      <c r="H8" s="19"/>
      <c r="I8" s="19"/>
    </row>
  </sheetData>
  <printOptions horizontalCentered="1"/>
  <pageMargins left="0.7" right="0.7" top="1" bottom="0.75" header="0.3" footer="0.3"/>
  <pageSetup paperSize="5" orientation="landscape" r:id="rId1"/>
  <headerFooter>
    <oddHeader>&amp;L&amp;"-,Bold"H.B. 79 of the 133rd General Assembly
FY 2020 - FY 2021&amp;ROctober 16, 2020</oddHeader>
    <oddFooter>&amp;LLegislative Budget Office of the Legislative Service Commission&amp;R&amp;P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BWC-FY21Update</vt:lpstr>
      <vt:lpstr>OIC-FY21Update</vt:lpstr>
      <vt:lpstr>'BWC-FY21Update'!Print_Titles</vt:lpstr>
      <vt:lpstr>'OIC-FY21Update'!Print_Titles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Melaney Carter</dc:creator>
  <cp:lastModifiedBy>Melaney Carter</cp:lastModifiedBy>
  <cp:lastPrinted>2020-10-19T13:33:23Z</cp:lastPrinted>
  <dcterms:created xsi:type="dcterms:W3CDTF">2019-02-14T18:02:36Z</dcterms:created>
  <dcterms:modified xsi:type="dcterms:W3CDTF">2020-10-19T13:33:29Z</dcterms:modified>
</cp:coreProperties>
</file>